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ice List" sheetId="1" state="visible" r:id="rId3"/>
    <sheet name="Read Me" sheetId="2" state="visible" r:id="rId4"/>
    <sheet name="Quote Builder" sheetId="3" state="visible" r:id="rId5"/>
  </sheets>
  <definedNames>
    <definedName function="false" hidden="false" name="PriceList" vbProcedure="false">'Price List'!$B$5:$E$22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<sst xmlns="http://schemas.openxmlformats.org/spreadsheetml/2006/main" count="113" uniqueCount="95">
  <si>
    <t xml:space="preserve">Price List — Your Master Rates</t>
  </si>
  <si>
    <t xml:space="preserve">Edit blue cells. Add rows. Formulas stay wired.</t>
  </si>
  <si>
    <t xml:space="preserve">#</t>
  </si>
  <si>
    <t xml:space="preserve">Item / Job</t>
  </si>
  <si>
    <t xml:space="preserve">Pricing Type</t>
  </si>
  <si>
    <t xml:space="preserve">Rate (ex GST)</t>
  </si>
  <si>
    <t xml:space="preserve">Min Charge</t>
  </si>
  <si>
    <t xml:space="preserve">Notes</t>
  </si>
  <si>
    <t xml:space="preserve">Standard callout (first hour)</t>
  </si>
  <si>
    <t xml:space="preserve">Per Job</t>
  </si>
  <si>
    <t xml:space="preserve">Bundles 1st hr; hourly after</t>
  </si>
  <si>
    <t xml:space="preserve">After-hours / weekend callout</t>
  </si>
  <si>
    <t xml:space="preserve">1.5x or 2x weekend loading</t>
  </si>
  <si>
    <t xml:space="preserve">Hourly labour — standard</t>
  </si>
  <si>
    <t xml:space="preserve">Per Hour</t>
  </si>
  <si>
    <t xml:space="preserve">Standard weekday rate</t>
  </si>
  <si>
    <t xml:space="preserve">Hourly labour — Saturday (1.5x)</t>
  </si>
  <si>
    <t xml:space="preserve">Auto: standard × 1.5</t>
  </si>
  <si>
    <t xml:space="preserve">Hourly labour — Sunday/PH (2x)</t>
  </si>
  <si>
    <t xml:space="preserve">Auto: standard × 2.0</t>
  </si>
  <si>
    <t xml:space="preserve">Daily rate</t>
  </si>
  <si>
    <t xml:space="preserve">Per Day</t>
  </si>
  <si>
    <t xml:space="preserve">Full-day on-site</t>
  </si>
  <si>
    <t xml:space="preserve">Double GPO install</t>
  </si>
  <si>
    <t xml:space="preserve">Per Unit</t>
  </si>
  <si>
    <t xml:space="preserve">Power point — labour incl</t>
  </si>
  <si>
    <t xml:space="preserve">LED downlight install</t>
  </si>
  <si>
    <t xml:space="preserve">Excludes fitting cost</t>
  </si>
  <si>
    <t xml:space="preserve">RCD / safety switch</t>
  </si>
  <si>
    <t xml:space="preserve">Per circuit</t>
  </si>
  <si>
    <t xml:space="preserve">Tap / mixer replacement</t>
  </si>
  <si>
    <t xml:space="preserve">Excludes part cost</t>
  </si>
  <si>
    <t xml:space="preserve">Toilet swap (standard)</t>
  </si>
  <si>
    <t xml:space="preserve">Concrete slab (per m²)</t>
  </si>
  <si>
    <t xml:space="preserve">Per m²</t>
  </si>
  <si>
    <t xml:space="preserve">Min charge 4m²</t>
  </si>
  <si>
    <t xml:space="preserve">Turf supply &amp; lay (per m²)</t>
  </si>
  <si>
    <t xml:space="preserve">$22 lay + $40 supply</t>
  </si>
  <si>
    <t xml:space="preserve">Decking (per m²)</t>
  </si>
  <si>
    <t xml:space="preserve">Posts extra</t>
  </si>
  <si>
    <t xml:space="preserve">Painting — interior wall (per m²)</t>
  </si>
  <si>
    <t xml:space="preserve">2 coats, prep extra</t>
  </si>
  <si>
    <t xml:space="preserve">Retaining wall — timber (per m)</t>
  </si>
  <si>
    <t xml:space="preserve">Per m</t>
  </si>
  <si>
    <t xml:space="preserve">Min 2m</t>
  </si>
  <si>
    <t xml:space="preserve">Mulch supply &amp; spread (per m³)</t>
  </si>
  <si>
    <t xml:space="preserve">Per m³</t>
  </si>
  <si>
    <t xml:space="preserve">$95 supply + $45 spread</t>
  </si>
  <si>
    <t xml:space="preserve">Materials supply — at cost + markup</t>
  </si>
  <si>
    <t xml:space="preserve">Markup % set in Quote Builder</t>
  </si>
  <si>
    <t xml:space="preserve">Tip: Add new rows above this line — keep the BLUE/BLACK colour pattern. If you need a different pricing type (per m³, per metre, etc.), just type it in column C.</t>
  </si>
  <si>
    <t xml:space="preserve">Tradie Price List Template</t>
  </si>
  <si>
    <t xml:space="preserve">Australian-first · ATO GST 10% · Made for tradies who hate admin</t>
  </si>
  <si>
    <t xml:space="preserve">What this is</t>
  </si>
  <si>
    <t xml:space="preserve">A working Excel template for Australian tradies. Edit the rates in the Price List sheet, then build accurate quotes in seconds in the Quote Builder sheet — every total, GST, and subtotal calculates automatically via formulas.</t>
  </si>
  <si>
    <t xml:space="preserve">How to use</t>
  </si>
  <si>
    <t xml:space="preserve">1.  Open the 'Price List' sheet. Edit the rates in the BLUE cells to match your business.</t>
  </si>
  <si>
    <t xml:space="preserve">2.  Add new rows for any items you charge that aren't listed. The formulas are already wired.</t>
  </si>
  <si>
    <t xml:space="preserve">3.  Open the 'Quote Builder' sheet. Pick a customer, type quantities into the BLUE cells.</t>
  </si>
  <si>
    <t xml:space="preserve">4.  Subtotal, GST 10%, and total update automatically. Print to PDF or screenshot to send.</t>
  </si>
  <si>
    <t xml:space="preserve">5.  Save a copy of the file per quote if you want to keep history.</t>
  </si>
  <si>
    <t xml:space="preserve">The 30-second alternative</t>
  </si>
  <si>
    <t xml:space="preserve">This template works. But it's still a spreadsheet — you'll re-open it every quote, retype client details, paste it into Word, export PDF. The Invoice Better iPhone app does the same calculations with one tap, generates an ATO-compliant PDF, and sends it from the job site. 100% offline. From $4.99/month or $99.99 once for life.</t>
  </si>
  <si>
    <t xml:space="preserve">→  Download Invoice Better free on the App Store: https://apps.apple.com/app/invoice-better/id6757212675</t>
  </si>
  <si>
    <t xml:space="preserve">More resources: https://invoicebetter.com.au/tradie-price-list-template</t>
  </si>
  <si>
    <t xml:space="preserve">Colour key</t>
  </si>
  <si>
    <t xml:space="preserve">BLUE cells = your input (rates, quantities, dimensions)</t>
  </si>
  <si>
    <t xml:space="preserve">BLACK cells = calculated by formula — don't edit</t>
  </si>
  <si>
    <t xml:space="preserve">GREEN cells = totals you'll show on the invoice</t>
  </si>
  <si>
    <t xml:space="preserve">Quote Builder</t>
  </si>
  <si>
    <t xml:space="preserve">Type in BLUE cells. Totals calculate automatically.</t>
  </si>
  <si>
    <t xml:space="preserve">Quote for</t>
  </si>
  <si>
    <t xml:space="preserve">Sarah Mitchell</t>
  </si>
  <si>
    <t xml:space="preserve">Quote #</t>
  </si>
  <si>
    <t xml:space="preserve">QTE-26-0001</t>
  </si>
  <si>
    <t xml:space="preserve">Materials markup %</t>
  </si>
  <si>
    <t xml:space="preserve">Job address</t>
  </si>
  <si>
    <t xml:space="preserve">42 Banksia Street, Brunswick VIC 3056</t>
  </si>
  <si>
    <t xml:space="preserve">Date</t>
  </si>
  <si>
    <t xml:space="preserve">Item</t>
  </si>
  <si>
    <t xml:space="preserve">Description</t>
  </si>
  <si>
    <t xml:space="preserve">Qty/Hours</t>
  </si>
  <si>
    <t xml:space="preserve">Rate (ex)</t>
  </si>
  <si>
    <t xml:space="preserve">Min Chrg</t>
  </si>
  <si>
    <t xml:space="preserve">Subtotal (ex)</t>
  </si>
  <si>
    <t xml:space="preserve">GST 10%</t>
  </si>
  <si>
    <t xml:space="preserve">Line Total</t>
  </si>
  <si>
    <t xml:space="preserve">Initial visit &amp; quote</t>
  </si>
  <si>
    <t xml:space="preserve">Site work — install + clean up</t>
  </si>
  <si>
    <t xml:space="preserve">Kitchen + lounge — 6 GPOs</t>
  </si>
  <si>
    <t xml:space="preserve">New circuit safety switch</t>
  </si>
  <si>
    <t xml:space="preserve">Clipsal GPOs, cabling, conduit (cost $480)</t>
  </si>
  <si>
    <t xml:space="preserve">Subtotal (ex GST)</t>
  </si>
  <si>
    <t xml:space="preserve">TOTAL (incl GST)</t>
  </si>
  <si>
    <t xml:space="preserve">Sending this from a job site? Skip the spreadsheet → use Invoice Better on iPhone. Same maths, ATO-compliant PDF, 30-second send. https://apps.apple.com/app/invoice-better/id6757212675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</si>
</sst>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;[RED]&quot;($&quot;#,##0.00\);\-"/>
    <numFmt numFmtId="166" formatCode="0.0%"/>
    <numFmt numFmtId="167" formatCode="d\ mmm\ yyyy"/>
    <numFmt numFmtId="168" formatCode="#,##0.00;[RED]\(#,##0.00\)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1"/>
      <color rgb="FFAAAAAA"/>
      <name val="Calibri"/>
      <family val="0"/>
      <charset val="1"/>
    </font>
    <font>
      <b val="true"/>
      <sz val="10"/>
      <color rgb="FF0D0D0D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sz val="11"/>
      <color rgb="FF0D0D0D"/>
      <name val="Calibri"/>
      <family val="0"/>
      <charset val="1"/>
    </font>
    <font>
      <b val="true"/>
      <sz val="11"/>
      <color rgb="FF1F4DBE"/>
      <name val="Calibri"/>
      <family val="0"/>
      <charset val="1"/>
    </font>
    <font>
      <b val="true"/>
      <sz val="12"/>
      <color rgb="FF0D0D0D"/>
      <name val="Calibri"/>
      <family val="0"/>
      <charset val="1"/>
    </font>
    <font>
      <b val="true"/>
      <u val="single"/>
      <sz val="11"/>
      <color rgb="FF00A844"/>
      <name val="Calibri"/>
      <family val="0"/>
      <charset val="1"/>
    </font>
    <font>
      <u val="single"/>
      <sz val="10"/>
      <color rgb="FF6B7280"/>
      <name val="Calibri"/>
      <family val="0"/>
      <charset val="1"/>
    </font>
    <font>
      <b val="true"/>
      <sz val="11"/>
      <color rgb="FF00A844"/>
      <name val="Calibri"/>
      <family val="0"/>
      <charset val="1"/>
    </font>
    <font>
      <b val="true"/>
      <sz val="14"/>
      <color rgb="FF00A844"/>
      <name val="Calibri"/>
      <family val="0"/>
      <charset val="1"/>
    </font>
    <font>
      <i val="true"/>
      <sz val="10"/>
      <color rgb="FF00A844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11111"/>
        <bgColor rgb="FF0D0D0D"/>
      </patternFill>
    </fill>
    <fill>
      <patternFill patternType="solid">
        <fgColor rgb="FFEEEEE6"/>
        <bgColor rgb="FFE5E5E0"/>
      </patternFill>
    </fill>
    <fill>
      <patternFill patternType="solid">
        <fgColor rgb="FFFFFFFF"/>
        <bgColor rgb="FFEEF3FF"/>
      </patternFill>
    </fill>
    <fill>
      <patternFill patternType="solid">
        <fgColor rgb="FFEEF3FF"/>
        <bgColor rgb="FFE6F9EE"/>
      </patternFill>
    </fill>
    <fill>
      <patternFill patternType="solid">
        <fgColor rgb="FFE6F9EE"/>
        <bgColor rgb="FFEEF3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5E0"/>
      </left>
      <right style="thin">
        <color rgb="FFE5E5E0"/>
      </right>
      <top style="thin">
        <color rgb="FFE5E5E0"/>
      </top>
      <bottom style="thin">
        <color rgb="FFE5E5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6"/>
      <rgbColor rgb="FFE6F9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3FF"/>
      <rgbColor rgb="FFE5E5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AAAAAA"/>
      <rgbColor rgb="FF003366"/>
      <rgbColor rgb="FF00A844"/>
      <rgbColor rgb="FF111111"/>
      <rgbColor rgb="FF0D0D0D"/>
      <rgbColor rgb="FF993300"/>
      <rgbColor rgb="FF993366"/>
      <rgbColor rgb="FF1F4DBE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6" min="6" style="0" width="22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24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9.5" hidden="false" customHeight="true" outlineLevel="0" collapsed="false">
      <c r="A5" s="4" t="n">
        <v>1</v>
      </c>
      <c r="B5" s="5" t="s">
        <v>8</v>
      </c>
      <c r="C5" s="6" t="s">
        <v>9</v>
      </c>
      <c r="D5" s="7" t="n">
        <v>145</v>
      </c>
      <c r="E5" s="7" t="n">
        <v>0</v>
      </c>
      <c r="F5" s="8" t="s">
        <v>10</v>
      </c>
    </row>
    <row r="6" customFormat="false" ht="19.5" hidden="false" customHeight="true" outlineLevel="0" collapsed="false">
      <c r="A6" s="9" t="n">
        <v>2</v>
      </c>
      <c r="B6" s="10" t="s">
        <v>11</v>
      </c>
      <c r="C6" s="11" t="s">
        <v>9</v>
      </c>
      <c r="D6" s="7" t="n">
        <v>245</v>
      </c>
      <c r="E6" s="7" t="n">
        <v>0</v>
      </c>
      <c r="F6" s="12" t="s">
        <v>12</v>
      </c>
    </row>
    <row r="7" customFormat="false" ht="19.5" hidden="false" customHeight="true" outlineLevel="0" collapsed="false">
      <c r="A7" s="4" t="n">
        <v>3</v>
      </c>
      <c r="B7" s="5" t="s">
        <v>13</v>
      </c>
      <c r="C7" s="6" t="s">
        <v>14</v>
      </c>
      <c r="D7" s="7" t="n">
        <v>95</v>
      </c>
      <c r="E7" s="7" t="n">
        <v>0</v>
      </c>
      <c r="F7" s="8" t="s">
        <v>15</v>
      </c>
    </row>
    <row r="8" customFormat="false" ht="19.5" hidden="false" customHeight="true" outlineLevel="0" collapsed="false">
      <c r="A8" s="9" t="n">
        <v>4</v>
      </c>
      <c r="B8" s="10" t="s">
        <v>16</v>
      </c>
      <c r="C8" s="11" t="s">
        <v>14</v>
      </c>
      <c r="D8" s="7" t="n">
        <v>142.5</v>
      </c>
      <c r="E8" s="7" t="n">
        <v>0</v>
      </c>
      <c r="F8" s="12" t="s">
        <v>17</v>
      </c>
    </row>
    <row r="9" customFormat="false" ht="19.5" hidden="false" customHeight="true" outlineLevel="0" collapsed="false">
      <c r="A9" s="4" t="n">
        <v>5</v>
      </c>
      <c r="B9" s="5" t="s">
        <v>18</v>
      </c>
      <c r="C9" s="6" t="s">
        <v>14</v>
      </c>
      <c r="D9" s="7" t="n">
        <v>190</v>
      </c>
      <c r="E9" s="7" t="n">
        <v>0</v>
      </c>
      <c r="F9" s="8" t="s">
        <v>19</v>
      </c>
    </row>
    <row r="10" customFormat="false" ht="19.5" hidden="false" customHeight="true" outlineLevel="0" collapsed="false">
      <c r="A10" s="9" t="n">
        <v>6</v>
      </c>
      <c r="B10" s="10" t="s">
        <v>20</v>
      </c>
      <c r="C10" s="11" t="s">
        <v>21</v>
      </c>
      <c r="D10" s="7" t="n">
        <v>880</v>
      </c>
      <c r="E10" s="7" t="n">
        <v>0</v>
      </c>
      <c r="F10" s="12" t="s">
        <v>22</v>
      </c>
    </row>
    <row r="11" customFormat="false" ht="19.5" hidden="false" customHeight="true" outlineLevel="0" collapsed="false">
      <c r="A11" s="4" t="n">
        <v>7</v>
      </c>
      <c r="B11" s="5" t="s">
        <v>23</v>
      </c>
      <c r="C11" s="6" t="s">
        <v>24</v>
      </c>
      <c r="D11" s="7" t="n">
        <v>135</v>
      </c>
      <c r="E11" s="7" t="n">
        <v>90</v>
      </c>
      <c r="F11" s="8" t="s">
        <v>25</v>
      </c>
    </row>
    <row r="12" customFormat="false" ht="19.5" hidden="false" customHeight="true" outlineLevel="0" collapsed="false">
      <c r="A12" s="9" t="n">
        <v>8</v>
      </c>
      <c r="B12" s="10" t="s">
        <v>26</v>
      </c>
      <c r="C12" s="11" t="s">
        <v>24</v>
      </c>
      <c r="D12" s="7" t="n">
        <v>95</v>
      </c>
      <c r="E12" s="7" t="n">
        <v>90</v>
      </c>
      <c r="F12" s="12" t="s">
        <v>27</v>
      </c>
    </row>
    <row r="13" customFormat="false" ht="19.5" hidden="false" customHeight="true" outlineLevel="0" collapsed="false">
      <c r="A13" s="4" t="n">
        <v>9</v>
      </c>
      <c r="B13" s="5" t="s">
        <v>28</v>
      </c>
      <c r="C13" s="6" t="s">
        <v>24</v>
      </c>
      <c r="D13" s="7" t="n">
        <v>220</v>
      </c>
      <c r="E13" s="7" t="n">
        <v>0</v>
      </c>
      <c r="F13" s="8" t="s">
        <v>29</v>
      </c>
    </row>
    <row r="14" customFormat="false" ht="19.5" hidden="false" customHeight="true" outlineLevel="0" collapsed="false">
      <c r="A14" s="9" t="n">
        <v>10</v>
      </c>
      <c r="B14" s="10" t="s">
        <v>30</v>
      </c>
      <c r="C14" s="11" t="s">
        <v>24</v>
      </c>
      <c r="D14" s="7" t="n">
        <v>95</v>
      </c>
      <c r="E14" s="7" t="n">
        <v>0</v>
      </c>
      <c r="F14" s="12" t="s">
        <v>31</v>
      </c>
    </row>
    <row r="15" customFormat="false" ht="19.5" hidden="false" customHeight="true" outlineLevel="0" collapsed="false">
      <c r="A15" s="4" t="n">
        <v>11</v>
      </c>
      <c r="B15" s="5" t="s">
        <v>32</v>
      </c>
      <c r="C15" s="6" t="s">
        <v>9</v>
      </c>
      <c r="D15" s="7" t="n">
        <v>385</v>
      </c>
      <c r="E15" s="7" t="n">
        <v>0</v>
      </c>
      <c r="F15" s="8" t="s">
        <v>31</v>
      </c>
    </row>
    <row r="16" customFormat="false" ht="19.5" hidden="false" customHeight="true" outlineLevel="0" collapsed="false">
      <c r="A16" s="9" t="n">
        <v>12</v>
      </c>
      <c r="B16" s="10" t="s">
        <v>33</v>
      </c>
      <c r="C16" s="11" t="s">
        <v>34</v>
      </c>
      <c r="D16" s="7" t="n">
        <v>180</v>
      </c>
      <c r="E16" s="7" t="n">
        <v>650</v>
      </c>
      <c r="F16" s="12" t="s">
        <v>35</v>
      </c>
    </row>
    <row r="17" customFormat="false" ht="19.5" hidden="false" customHeight="true" outlineLevel="0" collapsed="false">
      <c r="A17" s="4" t="n">
        <v>13</v>
      </c>
      <c r="B17" s="5" t="s">
        <v>36</v>
      </c>
      <c r="C17" s="6" t="s">
        <v>34</v>
      </c>
      <c r="D17" s="7" t="n">
        <v>62</v>
      </c>
      <c r="E17" s="7" t="n">
        <v>250</v>
      </c>
      <c r="F17" s="8" t="s">
        <v>37</v>
      </c>
    </row>
    <row r="18" customFormat="false" ht="19.5" hidden="false" customHeight="true" outlineLevel="0" collapsed="false">
      <c r="A18" s="9" t="n">
        <v>14</v>
      </c>
      <c r="B18" s="10" t="s">
        <v>38</v>
      </c>
      <c r="C18" s="11" t="s">
        <v>34</v>
      </c>
      <c r="D18" s="7" t="n">
        <v>220</v>
      </c>
      <c r="E18" s="7" t="n">
        <v>0</v>
      </c>
      <c r="F18" s="12" t="s">
        <v>39</v>
      </c>
    </row>
    <row r="19" customFormat="false" ht="19.5" hidden="false" customHeight="true" outlineLevel="0" collapsed="false">
      <c r="A19" s="4" t="n">
        <v>15</v>
      </c>
      <c r="B19" s="5" t="s">
        <v>40</v>
      </c>
      <c r="C19" s="6" t="s">
        <v>34</v>
      </c>
      <c r="D19" s="7" t="n">
        <v>32</v>
      </c>
      <c r="E19" s="7" t="n">
        <v>0</v>
      </c>
      <c r="F19" s="8" t="s">
        <v>41</v>
      </c>
    </row>
    <row r="20" customFormat="false" ht="19.5" hidden="false" customHeight="true" outlineLevel="0" collapsed="false">
      <c r="A20" s="9" t="n">
        <v>16</v>
      </c>
      <c r="B20" s="10" t="s">
        <v>42</v>
      </c>
      <c r="C20" s="11" t="s">
        <v>43</v>
      </c>
      <c r="D20" s="7" t="n">
        <v>385</v>
      </c>
      <c r="E20" s="7" t="n">
        <v>0</v>
      </c>
      <c r="F20" s="12" t="s">
        <v>44</v>
      </c>
    </row>
    <row r="21" customFormat="false" ht="19.5" hidden="false" customHeight="true" outlineLevel="0" collapsed="false">
      <c r="A21" s="4" t="n">
        <v>17</v>
      </c>
      <c r="B21" s="5" t="s">
        <v>45</v>
      </c>
      <c r="C21" s="6" t="s">
        <v>46</v>
      </c>
      <c r="D21" s="7" t="n">
        <v>140</v>
      </c>
      <c r="E21" s="7" t="n">
        <v>0</v>
      </c>
      <c r="F21" s="8" t="s">
        <v>47</v>
      </c>
    </row>
    <row r="22" customFormat="false" ht="19.5" hidden="false" customHeight="true" outlineLevel="0" collapsed="false">
      <c r="A22" s="9" t="n">
        <v>18</v>
      </c>
      <c r="B22" s="10" t="s">
        <v>48</v>
      </c>
      <c r="C22" s="11" t="s">
        <v>9</v>
      </c>
      <c r="D22" s="7" t="n">
        <v>0</v>
      </c>
      <c r="E22" s="7" t="n">
        <v>0</v>
      </c>
      <c r="F22" s="12" t="s">
        <v>49</v>
      </c>
    </row>
    <row r="24" customFormat="false" ht="20.85" hidden="false" customHeight="true" outlineLevel="0" collapsed="false">
      <c r="B24" s="13" t="s">
        <v>50</v>
      </c>
      <c r="C24" s="13"/>
      <c r="D24" s="13"/>
      <c r="E24" s="13"/>
      <c r="F24" s="13"/>
    </row>
  </sheetData>
  <mergeCells count="3">
    <mergeCell ref="A1:F1"/>
    <mergeCell ref="A2:F2"/>
    <mergeCell ref="B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0"/>
  </cols>
  <sheetData>
    <row r="1" customFormat="false" ht="37.5" hidden="false" customHeight="true" outlineLevel="0" collapsed="false">
      <c r="A1" s="1" t="s">
        <v>51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52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14" t="s">
        <v>53</v>
      </c>
    </row>
    <row r="5" customFormat="false" ht="49.5" hidden="false" customHeight="true" outlineLevel="0" collapsed="false">
      <c r="A5" s="15" t="s">
        <v>54</v>
      </c>
    </row>
    <row r="7" customFormat="false" ht="15" hidden="false" customHeight="false" outlineLevel="0" collapsed="false">
      <c r="A7" s="14" t="s">
        <v>55</v>
      </c>
    </row>
    <row r="8" customFormat="false" ht="21.75" hidden="false" customHeight="true" outlineLevel="0" collapsed="false">
      <c r="A8" s="15" t="s">
        <v>56</v>
      </c>
    </row>
    <row r="9" customFormat="false" ht="21.75" hidden="false" customHeight="true" outlineLevel="0" collapsed="false">
      <c r="A9" s="15" t="s">
        <v>57</v>
      </c>
    </row>
    <row r="10" customFormat="false" ht="21.75" hidden="false" customHeight="true" outlineLevel="0" collapsed="false">
      <c r="A10" s="15" t="s">
        <v>58</v>
      </c>
    </row>
    <row r="11" customFormat="false" ht="21.75" hidden="false" customHeight="true" outlineLevel="0" collapsed="false">
      <c r="A11" s="15" t="s">
        <v>59</v>
      </c>
    </row>
    <row r="12" customFormat="false" ht="21.75" hidden="false" customHeight="true" outlineLevel="0" collapsed="false">
      <c r="A12" s="15" t="s">
        <v>60</v>
      </c>
    </row>
    <row r="14" customFormat="false" ht="15" hidden="false" customHeight="false" outlineLevel="0" collapsed="false">
      <c r="A14" s="14" t="s">
        <v>61</v>
      </c>
    </row>
    <row r="15" customFormat="false" ht="60" hidden="false" customHeight="true" outlineLevel="0" collapsed="false">
      <c r="A15" s="15" t="s">
        <v>62</v>
      </c>
    </row>
    <row r="17" customFormat="false" ht="23.85" hidden="false" customHeight="false" outlineLevel="0" collapsed="false">
      <c r="A17" s="16" t="s">
        <v>63</v>
      </c>
    </row>
    <row r="19" customFormat="false" ht="15" hidden="false" customHeight="false" outlineLevel="0" collapsed="false">
      <c r="A19" s="17" t="s">
        <v>64</v>
      </c>
    </row>
    <row r="22" customFormat="false" ht="15" hidden="false" customHeight="false" outlineLevel="0" collapsed="false">
      <c r="A22" s="14" t="s">
        <v>65</v>
      </c>
    </row>
    <row r="23" customFormat="false" ht="15" hidden="false" customHeight="false" outlineLevel="0" collapsed="false">
      <c r="A23" s="18" t="s">
        <v>66</v>
      </c>
    </row>
    <row r="24" customFormat="false" ht="15" hidden="false" customHeight="false" outlineLevel="0" collapsed="false">
      <c r="A24" s="19" t="s">
        <v>67</v>
      </c>
    </row>
    <row r="25" customFormat="false" ht="15" hidden="false" customHeight="false" outlineLevel="0" collapsed="false">
      <c r="A25" s="20" t="s">
        <v>68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6" min="4" style="0" width="14"/>
    <col collapsed="false" customWidth="true" hidden="false" outlineLevel="0" max="8" min="7" style="0" width="16"/>
  </cols>
  <sheetData>
    <row r="1" customFormat="false" ht="37.5" hidden="false" customHeight="true" outlineLevel="0" collapsed="false">
      <c r="A1" s="1" t="s">
        <v>69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70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14" t="s">
        <v>71</v>
      </c>
      <c r="B4" s="21" t="s">
        <v>72</v>
      </c>
      <c r="D4" s="14" t="s">
        <v>73</v>
      </c>
      <c r="E4" s="21" t="s">
        <v>74</v>
      </c>
      <c r="G4" s="14" t="s">
        <v>75</v>
      </c>
      <c r="H4" s="22" t="n">
        <v>0.2</v>
      </c>
    </row>
    <row r="5" customFormat="false" ht="23.85" hidden="false" customHeight="false" outlineLevel="0" collapsed="false">
      <c r="A5" s="14" t="s">
        <v>76</v>
      </c>
      <c r="B5" s="21" t="s">
        <v>77</v>
      </c>
      <c r="D5" s="14" t="s">
        <v>78</v>
      </c>
      <c r="E5" s="23" t="n">
        <f aca="true">TODAY()</f>
        <v>46140</v>
      </c>
    </row>
    <row r="8" customFormat="false" ht="27.75" hidden="false" customHeight="true" outlineLevel="0" collapsed="false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</row>
    <row r="9" customFormat="false" ht="21.75" hidden="false" customHeight="true" outlineLevel="0" collapsed="false">
      <c r="A9" s="24" t="s">
        <v>8</v>
      </c>
      <c r="B9" s="24" t="s">
        <v>87</v>
      </c>
      <c r="C9" s="25" t="n">
        <v>1</v>
      </c>
      <c r="D9" s="26" t="n">
        <f aca="false">IFERROR(VLOOKUP(A9,PriceList,3,FALSE()),0)</f>
        <v>145</v>
      </c>
      <c r="E9" s="26" t="n">
        <f aca="false">IFERROR(VLOOKUP(A9,PriceList,4,FALSE()),0)</f>
        <v>0</v>
      </c>
      <c r="F9" s="26" t="n">
        <f aca="false">IF(A9="Materials supply — at cost + markup",C9*(1+$H$4),MAX(C9*D9,E9))</f>
        <v>145</v>
      </c>
      <c r="G9" s="26" t="n">
        <f aca="false">F9*0.1</f>
        <v>14.5</v>
      </c>
      <c r="H9" s="27" t="n">
        <f aca="false">F9+G9</f>
        <v>159.5</v>
      </c>
    </row>
    <row r="10" customFormat="false" ht="21.75" hidden="false" customHeight="true" outlineLevel="0" collapsed="false">
      <c r="A10" s="24" t="s">
        <v>13</v>
      </c>
      <c r="B10" s="24" t="s">
        <v>88</v>
      </c>
      <c r="C10" s="25" t="n">
        <v>4</v>
      </c>
      <c r="D10" s="26" t="n">
        <f aca="false">IFERROR(VLOOKUP(A10,PriceList,3,FALSE()),0)</f>
        <v>95</v>
      </c>
      <c r="E10" s="26" t="n">
        <f aca="false">IFERROR(VLOOKUP(A10,PriceList,4,FALSE()),0)</f>
        <v>0</v>
      </c>
      <c r="F10" s="26" t="n">
        <f aca="false">IF(A10="Materials supply — at cost + markup",C10*(1+$H$4),MAX(C10*D10,E10))</f>
        <v>380</v>
      </c>
      <c r="G10" s="26" t="n">
        <f aca="false">F10*0.1</f>
        <v>38</v>
      </c>
      <c r="H10" s="27" t="n">
        <f aca="false">F10+G10</f>
        <v>418</v>
      </c>
    </row>
    <row r="11" customFormat="false" ht="21.75" hidden="false" customHeight="true" outlineLevel="0" collapsed="false">
      <c r="A11" s="24" t="s">
        <v>23</v>
      </c>
      <c r="B11" s="24" t="s">
        <v>89</v>
      </c>
      <c r="C11" s="25" t="n">
        <v>6</v>
      </c>
      <c r="D11" s="26" t="n">
        <f aca="false">IFERROR(VLOOKUP(A11,PriceList,3,FALSE()),0)</f>
        <v>135</v>
      </c>
      <c r="E11" s="26" t="n">
        <f aca="false">IFERROR(VLOOKUP(A11,PriceList,4,FALSE()),0)</f>
        <v>90</v>
      </c>
      <c r="F11" s="26" t="n">
        <f aca="false">IF(A11="Materials supply — at cost + markup",C11*(1+$H$4),MAX(C11*D11,E11))</f>
        <v>810</v>
      </c>
      <c r="G11" s="26" t="n">
        <f aca="false">F11*0.1</f>
        <v>81</v>
      </c>
      <c r="H11" s="27" t="n">
        <f aca="false">F11+G11</f>
        <v>891</v>
      </c>
    </row>
    <row r="12" customFormat="false" ht="21.75" hidden="false" customHeight="true" outlineLevel="0" collapsed="false">
      <c r="A12" s="24" t="s">
        <v>28</v>
      </c>
      <c r="B12" s="24" t="s">
        <v>90</v>
      </c>
      <c r="C12" s="25" t="n">
        <v>1</v>
      </c>
      <c r="D12" s="26" t="n">
        <f aca="false">IFERROR(VLOOKUP(A12,PriceList,3,FALSE()),0)</f>
        <v>220</v>
      </c>
      <c r="E12" s="26" t="n">
        <f aca="false">IFERROR(VLOOKUP(A12,PriceList,4,FALSE()),0)</f>
        <v>0</v>
      </c>
      <c r="F12" s="26" t="n">
        <f aca="false">IF(A12="Materials supply — at cost + markup",C12*(1+$H$4),MAX(C12*D12,E12))</f>
        <v>220</v>
      </c>
      <c r="G12" s="26" t="n">
        <f aca="false">F12*0.1</f>
        <v>22</v>
      </c>
      <c r="H12" s="27" t="n">
        <f aca="false">F12+G12</f>
        <v>242</v>
      </c>
    </row>
    <row r="13" customFormat="false" ht="21.75" hidden="false" customHeight="true" outlineLevel="0" collapsed="false">
      <c r="A13" s="24" t="s">
        <v>48</v>
      </c>
      <c r="B13" s="24" t="s">
        <v>91</v>
      </c>
      <c r="C13" s="25" t="n">
        <v>480</v>
      </c>
      <c r="D13" s="26" t="n">
        <f aca="false">IFERROR(VLOOKUP(A13,PriceList,3,FALSE()),0)</f>
        <v>0</v>
      </c>
      <c r="E13" s="26" t="n">
        <f aca="false">IFERROR(VLOOKUP(A13,PriceList,4,FALSE()),0)</f>
        <v>0</v>
      </c>
      <c r="F13" s="26" t="n">
        <f aca="false">IF(A13="Materials supply — at cost + markup",C13*(1+$H$4),MAX(C13*D13,E13))</f>
        <v>576</v>
      </c>
      <c r="G13" s="26" t="n">
        <f aca="false">F13*0.1</f>
        <v>57.6</v>
      </c>
      <c r="H13" s="27" t="n">
        <f aca="false">F13+G13</f>
        <v>633.6</v>
      </c>
    </row>
    <row r="14" customFormat="false" ht="21.75" hidden="false" customHeight="true" outlineLevel="0" collapsed="false">
      <c r="A14" s="28"/>
      <c r="B14" s="28"/>
      <c r="C14" s="28"/>
      <c r="D14" s="26" t="n">
        <f aca="false">IFERROR(VLOOKUP(A14,PriceList,3,FALSE()),0)</f>
        <v>0</v>
      </c>
      <c r="E14" s="26" t="n">
        <f aca="false">IFERROR(VLOOKUP(A14,PriceList,4,FALSE()),0)</f>
        <v>0</v>
      </c>
      <c r="F14" s="26" t="n">
        <f aca="false">IF(A14="Materials supply — at cost + markup",C14*(1+$H$4),IF(A14="",0,MAX(C14*D14,E14)))</f>
        <v>0</v>
      </c>
      <c r="G14" s="26" t="n">
        <f aca="false">F14*0.1</f>
        <v>0</v>
      </c>
      <c r="H14" s="27" t="n">
        <f aca="false">F14+G14</f>
        <v>0</v>
      </c>
    </row>
    <row r="15" customFormat="false" ht="21.75" hidden="false" customHeight="true" outlineLevel="0" collapsed="false">
      <c r="A15" s="28"/>
      <c r="B15" s="28"/>
      <c r="C15" s="28"/>
      <c r="D15" s="26" t="n">
        <f aca="false">IFERROR(VLOOKUP(A15,PriceList,3,FALSE()),0)</f>
        <v>0</v>
      </c>
      <c r="E15" s="26" t="n">
        <f aca="false">IFERROR(VLOOKUP(A15,PriceList,4,FALSE()),0)</f>
        <v>0</v>
      </c>
      <c r="F15" s="26" t="n">
        <f aca="false">IF(A15="Materials supply — at cost + markup",C15*(1+$H$4),IF(A15="",0,MAX(C15*D15,E15)))</f>
        <v>0</v>
      </c>
      <c r="G15" s="26" t="n">
        <f aca="false">F15*0.1</f>
        <v>0</v>
      </c>
      <c r="H15" s="27" t="n">
        <f aca="false">F15+G15</f>
        <v>0</v>
      </c>
    </row>
    <row r="16" customFormat="false" ht="21.75" hidden="false" customHeight="true" outlineLevel="0" collapsed="false">
      <c r="A16" s="28"/>
      <c r="B16" s="28"/>
      <c r="C16" s="28"/>
      <c r="D16" s="26" t="n">
        <f aca="false">IFERROR(VLOOKUP(A16,PriceList,3,FALSE()),0)</f>
        <v>0</v>
      </c>
      <c r="E16" s="26" t="n">
        <f aca="false">IFERROR(VLOOKUP(A16,PriceList,4,FALSE()),0)</f>
        <v>0</v>
      </c>
      <c r="F16" s="26" t="n">
        <f aca="false">IF(A16="Materials supply — at cost + markup",C16*(1+$H$4),IF(A16="",0,MAX(C16*D16,E16)))</f>
        <v>0</v>
      </c>
      <c r="G16" s="26" t="n">
        <f aca="false">F16*0.1</f>
        <v>0</v>
      </c>
      <c r="H16" s="27" t="n">
        <f aca="false">F16+G16</f>
        <v>0</v>
      </c>
    </row>
    <row r="17" customFormat="false" ht="21.75" hidden="false" customHeight="true" outlineLevel="0" collapsed="false">
      <c r="A17" s="28"/>
      <c r="B17" s="28"/>
      <c r="C17" s="28"/>
      <c r="D17" s="26" t="n">
        <f aca="false">IFERROR(VLOOKUP(A17,PriceList,3,FALSE()),0)</f>
        <v>0</v>
      </c>
      <c r="E17" s="26" t="n">
        <f aca="false">IFERROR(VLOOKUP(A17,PriceList,4,FALSE()),0)</f>
        <v>0</v>
      </c>
      <c r="F17" s="26" t="n">
        <f aca="false">IF(A17="Materials supply — at cost + markup",C17*(1+$H$4),IF(A17="",0,MAX(C17*D17,E17)))</f>
        <v>0</v>
      </c>
      <c r="G17" s="26" t="n">
        <f aca="false">F17*0.1</f>
        <v>0</v>
      </c>
      <c r="H17" s="27" t="n">
        <f aca="false">F17+G17</f>
        <v>0</v>
      </c>
    </row>
    <row r="18" customFormat="false" ht="21.75" hidden="false" customHeight="true" outlineLevel="0" collapsed="false">
      <c r="A18" s="28"/>
      <c r="B18" s="28"/>
      <c r="C18" s="28"/>
      <c r="D18" s="26" t="n">
        <f aca="false">IFERROR(VLOOKUP(A18,PriceList,3,FALSE()),0)</f>
        <v>0</v>
      </c>
      <c r="E18" s="26" t="n">
        <f aca="false">IFERROR(VLOOKUP(A18,PriceList,4,FALSE()),0)</f>
        <v>0</v>
      </c>
      <c r="F18" s="26" t="n">
        <f aca="false">IF(A18="Materials supply — at cost + markup",C18*(1+$H$4),IF(A18="",0,MAX(C18*D18,E18)))</f>
        <v>0</v>
      </c>
      <c r="G18" s="26" t="n">
        <f aca="false">F18*0.1</f>
        <v>0</v>
      </c>
      <c r="H18" s="27" t="n">
        <f aca="false">F18+G18</f>
        <v>0</v>
      </c>
    </row>
    <row r="20" customFormat="false" ht="15" hidden="false" customHeight="false" outlineLevel="0" collapsed="false">
      <c r="E20" s="29" t="s">
        <v>92</v>
      </c>
      <c r="H20" s="26" t="n">
        <f aca="false">SUM(F9:F18)</f>
        <v>2131</v>
      </c>
    </row>
    <row r="21" customFormat="false" ht="15" hidden="false" customHeight="false" outlineLevel="0" collapsed="false">
      <c r="E21" s="29" t="s">
        <v>85</v>
      </c>
      <c r="H21" s="26" t="n">
        <f aca="false">H20*0.1</f>
        <v>213.1</v>
      </c>
    </row>
    <row r="22" customFormat="false" ht="27.75" hidden="false" customHeight="true" outlineLevel="0" collapsed="false">
      <c r="E22" s="29" t="s">
        <v>93</v>
      </c>
      <c r="H22" s="30" t="n">
        <f aca="false">H20+H21</f>
        <v>2344.1</v>
      </c>
    </row>
    <row r="25" customFormat="false" ht="20.85" hidden="false" customHeight="true" outlineLevel="0" collapsed="false">
      <c r="A25" s="31" t="s">
        <v>94</v>
      </c>
      <c r="B25" s="31"/>
      <c r="C25" s="31"/>
      <c r="D25" s="31"/>
      <c r="E25" s="31"/>
      <c r="F25" s="31"/>
      <c r="G25" s="31"/>
      <c r="H25" s="31"/>
    </row>
  </sheetData>
  <mergeCells count="3">
    <mergeCell ref="A1:H1"/>
    <mergeCell ref="A2:H2"/>
    <mergeCell ref="A25:H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2026-04-28T04:50:18Z</dcterms:created>
  <dc:creator>openpyxl</dc:creator>
  <dc:description/>
  <dc:language>en-US</dc:language>
  <cp:lastModifiedBy/>
  <dcterms:modified xsi:type="dcterms:W3CDTF">2026-04-28T04:50:18Z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